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<sst xmlns="http://schemas.openxmlformats.org/spreadsheetml/2006/main" count="68" uniqueCount="66">
  <si>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Sensor:</t>
  </si>
  <si>
    <t>NTC – xxK</t>
  </si>
  <si>
    <t>Celsius in Fahrenheit = (( TCelsius × 9 ) / 5 ) + 32</t>
  </si>
  <si>
    <t>R1</t>
  </si>
  <si>
    <t>R2</t>
  </si>
  <si>
    <t>Analog IN</t>
  </si>
  <si>
    <t>mA</t>
  </si>
  <si>
    <t>°F</t>
  </si>
  <si>
    <t>Vorw. Ohm</t>
  </si>
  <si>
    <t>NTC Ohm</t>
  </si>
  <si>
    <t>V (R1)</t>
  </si>
  <si>
    <t>V (Sensor)</t>
  </si>
  <si>
    <t>°C</t>
  </si>
  <si>
    <t>Y</t>
  </si>
  <si>
    <t>Characteristic</t>
  </si>
  <si>
    <t>X</t>
  </si>
  <si>
    <t>V linear</t>
  </si>
  <si>
    <t>Diff. U  0° zu 150°=</t>
  </si>
  <si>
    <t>V</t>
  </si>
  <si>
    <t>Yellow cells are input cells.</t>
  </si>
  <si>
    <t>Pressursensor</t>
  </si>
  <si>
    <t>VDO-360406</t>
  </si>
  <si>
    <t>NTC 1,8K</t>
  </si>
  <si>
    <t>NTC 2K</t>
  </si>
  <si>
    <t>NTC 3K</t>
  </si>
  <si>
    <t>NTC 5K</t>
  </si>
  <si>
    <t>NTC 8K</t>
  </si>
  <si>
    <t>NTC 10K</t>
  </si>
  <si>
    <t>Ni1000</t>
  </si>
  <si>
    <t>KTY81-210</t>
  </si>
  <si>
    <t>KTY81-110</t>
  </si>
  <si>
    <t>bar</t>
  </si>
  <si>
    <t>PSI</t>
  </si>
  <si>
    <t>Ohm</t>
  </si>
  <si>
    <t>16325.4</t>
  </si>
  <si>
    <t>1639.6</t>
  </si>
  <si>
    <t>9951.8</t>
  </si>
  <si>
    <t>1718.1</t>
  </si>
  <si>
    <t>6246.8</t>
  </si>
  <si>
    <t>1924.15</t>
  </si>
  <si>
    <t>2077.8</t>
  </si>
  <si>
    <t>2662.4</t>
  </si>
  <si>
    <t>2238.9</t>
  </si>
  <si>
    <t>1800.49</t>
  </si>
  <si>
    <t>2407.6</t>
  </si>
  <si>
    <t>1243.53</t>
  </si>
  <si>
    <t>2583.8</t>
  </si>
  <si>
    <t>875.81</t>
  </si>
  <si>
    <t>2767.5</t>
  </si>
  <si>
    <t>628.09</t>
  </si>
  <si>
    <t>2958.8</t>
  </si>
  <si>
    <t>458.06</t>
  </si>
  <si>
    <t>3152.5</t>
  </si>
  <si>
    <t>339.32</t>
  </si>
  <si>
    <t>3363.9</t>
  </si>
  <si>
    <t>255.03</t>
  </si>
  <si>
    <t>3577.75</t>
  </si>
  <si>
    <t>194.3</t>
  </si>
  <si>
    <t>3799.1</t>
  </si>
  <si>
    <t>149.91</t>
  </si>
  <si>
    <t>4028.05</t>
  </si>
  <si>
    <t>117.04</t>
  </si>
  <si>
    <t>4188.1</t>
  </si>
  <si>
    <t>92.39</t>
  </si>
  <si>
    <t>4397.7</t>
  </si>
  <si>
    <t>Performed by Andre at Rockabilly Rules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</si>
</sst>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0.0000"/>
    <numFmt numFmtId="168" formatCode="0"/>
  </numFmts>
  <fonts count="5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0" fillId="2" borderId="1" xfId="0" applyFont="1" applyFill="1" applyBorder="1" applyAlignment="1" applyProtection="1">
      <alignment horizontal="center" vertical="center"/>
      <protection hidden="1" locked="0"/>
    </xf>
    <xf numFmtId="164" fontId="0" fillId="0" borderId="0" xfId="0" applyFill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66" fontId="0" fillId="2" borderId="2" xfId="0" applyNumberFormat="1" applyFill="1" applyBorder="1" applyAlignment="1" applyProtection="1">
      <alignment horizontal="center" vertical="center"/>
      <protection locked="0"/>
    </xf>
    <xf numFmtId="167" fontId="0" fillId="3" borderId="3" xfId="0" applyNumberFormat="1" applyFill="1" applyBorder="1" applyAlignment="1" applyProtection="1">
      <alignment horizontal="center" vertical="center"/>
      <protection hidden="1"/>
    </xf>
    <xf numFmtId="164" fontId="0" fillId="3" borderId="4" xfId="0" applyFill="1" applyBorder="1" applyAlignment="1" applyProtection="1">
      <alignment horizontal="center" vertical="center"/>
      <protection hidden="1"/>
    </xf>
    <xf numFmtId="166" fontId="0" fillId="2" borderId="5" xfId="0" applyNumberFormat="1" applyFill="1" applyBorder="1" applyAlignment="1" applyProtection="1">
      <alignment horizontal="center" vertical="center"/>
      <protection locked="0"/>
    </xf>
    <xf numFmtId="167" fontId="0" fillId="3" borderId="6" xfId="0" applyNumberFormat="1" applyFill="1" applyBorder="1" applyAlignment="1" applyProtection="1">
      <alignment horizontal="center" vertical="center"/>
      <protection hidden="1"/>
    </xf>
    <xf numFmtId="164" fontId="0" fillId="3" borderId="7" xfId="0" applyFill="1" applyBorder="1" applyAlignment="1" applyProtection="1">
      <alignment horizontal="center" vertical="center"/>
      <protection hidden="1"/>
    </xf>
    <xf numFmtId="166" fontId="0" fillId="2" borderId="5" xfId="0" applyNumberFormat="1" applyFont="1" applyFill="1" applyBorder="1" applyAlignment="1" applyProtection="1">
      <alignment horizontal="center" vertical="center"/>
      <protection locked="0"/>
    </xf>
    <xf numFmtId="166" fontId="0" fillId="2" borderId="8" xfId="0" applyNumberFormat="1" applyFont="1" applyFill="1" applyBorder="1" applyAlignment="1" applyProtection="1">
      <alignment horizontal="center" vertical="center"/>
      <protection locked="0"/>
    </xf>
    <xf numFmtId="167" fontId="0" fillId="3" borderId="9" xfId="0" applyNumberFormat="1" applyFill="1" applyBorder="1" applyAlignment="1" applyProtection="1">
      <alignment horizontal="center" vertical="center"/>
      <protection hidden="1"/>
    </xf>
    <xf numFmtId="164" fontId="0" fillId="3" borderId="10" xfId="0" applyFill="1" applyBorder="1" applyAlignment="1" applyProtection="1">
      <alignment horizontal="center" vertical="center"/>
      <protection hidden="1"/>
    </xf>
    <xf numFmtId="164" fontId="0" fillId="0" borderId="11" xfId="0" applyFont="1" applyFill="1" applyBorder="1" applyAlignment="1" applyProtection="1">
      <alignment horizontal="right" vertical="center"/>
      <protection hidden="1"/>
    </xf>
    <xf numFmtId="167" fontId="0" fillId="0" borderId="12" xfId="0" applyNumberFormat="1" applyFill="1" applyBorder="1" applyAlignment="1" applyProtection="1">
      <alignment horizontal="center" vertical="center"/>
      <protection hidden="1"/>
    </xf>
    <xf numFmtId="164" fontId="0" fillId="0" borderId="13" xfId="0" applyFont="1" applyFill="1" applyBorder="1" applyAlignment="1" applyProtection="1">
      <alignment horizontal="left" vertical="center"/>
      <protection hidden="1"/>
    </xf>
    <xf numFmtId="164" fontId="2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6" fontId="0" fillId="0" borderId="14" xfId="0" applyNumberFormat="1" applyFont="1" applyFill="1" applyBorder="1" applyAlignment="1" applyProtection="1">
      <alignment horizontal="center" vertical="center"/>
      <protection locked="0"/>
    </xf>
    <xf numFmtId="166" fontId="0" fillId="0" borderId="14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6" fontId="0" fillId="0" borderId="2" xfId="0" applyNumberFormat="1" applyFont="1" applyFill="1" applyBorder="1" applyAlignment="1" applyProtection="1">
      <alignment horizontal="center" vertical="center"/>
      <protection locked="0"/>
    </xf>
    <xf numFmtId="166" fontId="0" fillId="0" borderId="2" xfId="0" applyNumberFormat="1" applyFill="1" applyBorder="1" applyAlignment="1" applyProtection="1">
      <alignment horizontal="center" vertical="center"/>
      <protection locked="0"/>
    </xf>
    <xf numFmtId="166" fontId="0" fillId="0" borderId="2" xfId="0" applyNumberForma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6" fontId="0" fillId="0" borderId="5" xfId="0" applyNumberFormat="1" applyFont="1" applyFill="1" applyBorder="1" applyAlignment="1" applyProtection="1">
      <alignment horizontal="center" vertical="center"/>
      <protection locked="0"/>
    </xf>
    <xf numFmtId="166" fontId="0" fillId="0" borderId="5" xfId="0" applyNumberFormat="1" applyFill="1" applyBorder="1" applyAlignment="1" applyProtection="1">
      <alignment horizontal="center" vertical="center"/>
      <protection locked="0"/>
    </xf>
    <xf numFmtId="166" fontId="0" fillId="0" borderId="5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6" fontId="0" fillId="0" borderId="8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Tabelle1!$H$7:$H$7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Tabelle1!$G$8:$G$20</c:f>
              <c:numCache/>
            </c:numRef>
          </c:cat>
          <c:val>
            <c:numRef>
              <c:f>Tabelle1!$H$8:$H$20</c:f>
              <c:numCache/>
            </c:numRef>
          </c:val>
          <c:smooth val="0"/>
        </c:ser>
        <c:ser>
          <c:idx val="1"/>
          <c:order val="1"/>
          <c:tx>
            <c:strRef>
              <c:f>Tabelle1!$F$5:$F$5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Tabelle1!$G$8:$G$20</c:f>
              <c:numCache/>
            </c:numRef>
          </c:cat>
          <c:val>
            <c:numRef>
              <c:f>Tabelle1!$F$8:$F$20</c:f>
              <c:numCache/>
            </c:numRef>
          </c:val>
          <c:smooth val="0"/>
        </c:ser>
        <c:marker val="1"/>
        <c:axId val="38514182"/>
        <c:axId val="11083319"/>
      </c:lineChart>
      <c:dateAx>
        <c:axId val="3851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83319"/>
        <c:crossesAt val="0"/>
        <c:auto val="0"/>
        <c:noMultiLvlLbl val="0"/>
      </c:dateAx>
      <c:valAx>
        <c:axId val="11083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1418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2</xdr:row>
      <xdr:rowOff>161925</xdr:rowOff>
    </xdr:from>
    <xdr:to>
      <xdr:col>12</xdr:col>
      <xdr:colOff>714375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5057775" y="485775"/>
        <a:ext cx="4343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4">
      <selection activeCell="C7" sqref="C7"/>
    </sheetView>
  </sheetViews>
  <sheetFormatPr defaultColWidth="11.421875" defaultRowHeight="12.75"/>
  <cols>
    <col min="1" max="16384" width="10.8515625" style="1" customWidth="1"/>
  </cols>
  <sheetData>
    <row r="1" spans="1:5" ht="12.75">
      <c r="A1" s="2"/>
      <c r="B1" s="2"/>
      <c r="C1"/>
      <c r="D1" s="2"/>
      <c r="E1" s="2"/>
    </row>
    <row r="2" spans="1:7" ht="12.75">
      <c r="A2"/>
      <c r="B2"/>
      <c r="C2" s="3"/>
      <c r="D2" s="3" t="s">
        <v>0</v>
      </c>
      <c r="E2" s="3"/>
      <c r="F2" s="3"/>
      <c r="G2" s="3"/>
    </row>
    <row r="3" spans="1:7" ht="12.75">
      <c r="A3" s="3"/>
      <c r="B3" s="3"/>
      <c r="C3" s="3"/>
      <c r="D3" s="4" t="s">
        <v>1</v>
      </c>
      <c r="E3" s="5"/>
      <c r="F3" s="6" t="s">
        <v>2</v>
      </c>
      <c r="G3" s="5"/>
    </row>
    <row r="4" spans="1:7" ht="12.75">
      <c r="A4" s="3"/>
      <c r="B4" s="3"/>
      <c r="C4" s="3" t="s">
        <v>3</v>
      </c>
      <c r="D4" s="5" t="s">
        <v>4</v>
      </c>
      <c r="E4" s="5"/>
      <c r="F4" s="5" t="s">
        <v>5</v>
      </c>
      <c r="G4" s="5"/>
    </row>
    <row r="5" spans="1:13" ht="12.75">
      <c r="A5" s="1" t="s">
        <v>6</v>
      </c>
      <c r="B5" s="3" t="s">
        <v>7</v>
      </c>
      <c r="C5" s="1" t="s">
        <v>8</v>
      </c>
      <c r="D5" s="3" t="s">
        <v>9</v>
      </c>
      <c r="E5" s="5" t="s">
        <v>10</v>
      </c>
      <c r="F5" s="5" t="s">
        <v>11</v>
      </c>
      <c r="G5" s="3" t="s">
        <v>12</v>
      </c>
      <c r="M5" s="6"/>
    </row>
    <row r="6" spans="2:13" ht="12.75">
      <c r="B6" s="3" t="s">
        <v>13</v>
      </c>
      <c r="C6" s="7"/>
      <c r="D6" s="8" t="s">
        <v>14</v>
      </c>
      <c r="E6" s="5"/>
      <c r="F6" s="5" t="s">
        <v>15</v>
      </c>
      <c r="G6" s="3" t="s">
        <v>13</v>
      </c>
      <c r="M6" s="6"/>
    </row>
    <row r="7" spans="2:13" ht="12.75">
      <c r="B7" s="3"/>
      <c r="C7" s="4">
        <v>3000</v>
      </c>
      <c r="D7" s="7"/>
      <c r="E7" s="5"/>
      <c r="F7" s="5"/>
      <c r="G7" s="3"/>
      <c r="H7" s="1" t="s">
        <v>16</v>
      </c>
      <c r="M7" s="6"/>
    </row>
    <row r="8" spans="1:15" ht="12.75">
      <c r="A8" s="9">
        <f>5/(C8+D8)*1000</f>
        <v>0.14022098827752538</v>
      </c>
      <c r="B8" s="3">
        <f>SUM(((G8*9)/5)+32)</f>
        <v>32</v>
      </c>
      <c r="C8" s="1">
        <f>SUM(C7)</f>
        <v>3000</v>
      </c>
      <c r="D8" s="10">
        <v>32658</v>
      </c>
      <c r="E8" s="3">
        <f>SUM((5*C8)/(C8+D8))</f>
        <v>0.42066296483257615</v>
      </c>
      <c r="F8" s="11">
        <f>SUM((5*D8)/(C8+D8))</f>
        <v>4.579337035167424</v>
      </c>
      <c r="G8" s="12">
        <v>0</v>
      </c>
      <c r="H8" s="5">
        <f>SUM(F8)</f>
        <v>4.579337035167424</v>
      </c>
      <c r="M8" s="6"/>
      <c r="O8" s="6"/>
    </row>
    <row r="9" spans="1:15" ht="12.75">
      <c r="A9" s="9">
        <f>5/(C9+D9)*1000</f>
        <v>0.2183120115268742</v>
      </c>
      <c r="B9" s="3">
        <f>SUM(((G9*9)/5)+32)</f>
        <v>50</v>
      </c>
      <c r="C9" s="1">
        <f>SUM(C8)</f>
        <v>3000</v>
      </c>
      <c r="D9" s="13">
        <v>19903</v>
      </c>
      <c r="E9" s="3">
        <f>SUM((5*C9)/(C9+D9))</f>
        <v>0.6549360345806227</v>
      </c>
      <c r="F9" s="14">
        <f>SUM((5*D9)/(C9+D9))</f>
        <v>4.345063965419377</v>
      </c>
      <c r="G9" s="15">
        <v>10</v>
      </c>
      <c r="H9" s="5">
        <f>SUM(H10+((F8-F20)/12))</f>
        <v>4.245551916347163</v>
      </c>
      <c r="M9" s="6"/>
      <c r="O9" s="6"/>
    </row>
    <row r="10" spans="1:15" ht="12.75">
      <c r="A10" s="9">
        <f>5/(C10+D10)*1000</f>
        <v>0.3227472243738704</v>
      </c>
      <c r="B10" s="3">
        <f>SUM(((G10*9)/5)+32)</f>
        <v>68</v>
      </c>
      <c r="C10" s="1">
        <f>SUM(C9)</f>
        <v>3000</v>
      </c>
      <c r="D10" s="13">
        <v>12492</v>
      </c>
      <c r="E10" s="3">
        <f>SUM((5*C10)/(C10+D10))</f>
        <v>0.9682416731216111</v>
      </c>
      <c r="F10" s="14">
        <f>SUM((5*D10)/(C10+D10))</f>
        <v>4.031758326878389</v>
      </c>
      <c r="G10" s="15">
        <v>20</v>
      </c>
      <c r="H10" s="5">
        <f>SUM(H11+((F8-F20)/12))</f>
        <v>3.9117667975269015</v>
      </c>
      <c r="I10" s="5"/>
      <c r="J10" s="5"/>
      <c r="M10" s="6"/>
      <c r="O10" s="6"/>
    </row>
    <row r="11" spans="1:15" ht="12.75">
      <c r="A11" s="9">
        <f>5/(C11+D11)*1000</f>
        <v>0.45224312590448623</v>
      </c>
      <c r="B11" s="3">
        <f>SUM(((G11*9)/5)+32)</f>
        <v>86</v>
      </c>
      <c r="C11" s="1">
        <f>SUM(C10)</f>
        <v>3000</v>
      </c>
      <c r="D11" s="13">
        <v>8056</v>
      </c>
      <c r="E11" s="3">
        <f>SUM((5*C11)/(C11+D11))</f>
        <v>1.3567293777134588</v>
      </c>
      <c r="F11" s="14">
        <f>SUM((5*D11)/(C11+D11))</f>
        <v>3.643270622286541</v>
      </c>
      <c r="G11" s="15">
        <v>30</v>
      </c>
      <c r="H11" s="5">
        <f>SUM(H12+((F8-F20)/12))</f>
        <v>3.5779816787066396</v>
      </c>
      <c r="I11" s="5"/>
      <c r="J11" s="5"/>
      <c r="M11" s="6"/>
      <c r="O11" s="6"/>
    </row>
    <row r="12" spans="1:15" ht="12.75">
      <c r="A12" s="9">
        <f>5/(C12+D12)*1000</f>
        <v>0.6006006006006006</v>
      </c>
      <c r="B12" s="3">
        <f>SUM(((G12*9)/5)+32)</f>
        <v>104</v>
      </c>
      <c r="C12" s="1">
        <f>SUM(C11)</f>
        <v>3000</v>
      </c>
      <c r="D12" s="13">
        <v>5325</v>
      </c>
      <c r="E12" s="3">
        <f>SUM((5*C12)/(C12+D12))</f>
        <v>1.8018018018018018</v>
      </c>
      <c r="F12" s="14">
        <f>SUM((5*D12)/(C12+D12))</f>
        <v>3.1981981981981984</v>
      </c>
      <c r="G12" s="15">
        <v>40</v>
      </c>
      <c r="H12" s="5">
        <f>SUM(H13+((F8-F20)/12))</f>
        <v>3.244196559886378</v>
      </c>
      <c r="I12" s="5"/>
      <c r="J12" s="5"/>
      <c r="K12" s="3"/>
      <c r="M12" s="6"/>
      <c r="O12" s="6"/>
    </row>
    <row r="13" spans="1:15" ht="12.75">
      <c r="A13" s="9">
        <f>5/(C13+D13)*1000</f>
        <v>0.757346258709482</v>
      </c>
      <c r="B13" s="3">
        <f>SUM(((G13*9)/5)+32)</f>
        <v>122</v>
      </c>
      <c r="C13" s="1">
        <f>SUM(C12)</f>
        <v>3000</v>
      </c>
      <c r="D13" s="13">
        <v>3602</v>
      </c>
      <c r="E13" s="3">
        <f>SUM((5*C13)/(C13+D13))</f>
        <v>2.2720387761284457</v>
      </c>
      <c r="F13" s="14">
        <f>SUM((5*D13)/(C13+D13))</f>
        <v>2.7279612238715543</v>
      </c>
      <c r="G13" s="15">
        <v>50</v>
      </c>
      <c r="H13" s="5">
        <f>SUM(H14+((F8-F20)/12))</f>
        <v>2.910411441066116</v>
      </c>
      <c r="I13" s="5"/>
      <c r="J13" s="5"/>
      <c r="K13" s="3"/>
      <c r="M13" s="6"/>
      <c r="O13" s="6"/>
    </row>
    <row r="14" spans="1:15" ht="12.75">
      <c r="A14" s="9">
        <f>5/(C14+D14)*1000</f>
        <v>0.9110787172011662</v>
      </c>
      <c r="B14" s="3">
        <f>SUM(((G14*9)/5)+32)</f>
        <v>140</v>
      </c>
      <c r="C14" s="1">
        <f>SUM(C13)</f>
        <v>3000</v>
      </c>
      <c r="D14" s="13">
        <v>2488</v>
      </c>
      <c r="E14" s="3">
        <f>SUM((5*C14)/(C14+D14))</f>
        <v>2.7332361516034984</v>
      </c>
      <c r="F14" s="14">
        <f>SUM((5*D14)/(C14+D14))</f>
        <v>2.2667638483965016</v>
      </c>
      <c r="G14" s="15">
        <v>60</v>
      </c>
      <c r="H14" s="5">
        <f>SUM(H15+((F8-F20)/12))</f>
        <v>2.576626322245854</v>
      </c>
      <c r="I14" s="5"/>
      <c r="J14" s="5"/>
      <c r="K14" s="3"/>
      <c r="M14" s="6"/>
      <c r="O14" s="6"/>
    </row>
    <row r="15" spans="1:15" ht="12.75">
      <c r="A15" s="9">
        <f>5/(C15+D15)*1000</f>
        <v>1.051967178624027</v>
      </c>
      <c r="B15" s="3">
        <f>SUM(((G15*9)/5)+32)</f>
        <v>158</v>
      </c>
      <c r="C15" s="1">
        <f>SUM(C14)</f>
        <v>3000</v>
      </c>
      <c r="D15" s="13">
        <v>1753</v>
      </c>
      <c r="E15" s="3">
        <f>SUM((5*C15)/(C15+D15))</f>
        <v>3.155901535872081</v>
      </c>
      <c r="F15" s="14">
        <f>SUM((5*D15)/(C15+D15))</f>
        <v>1.8440984641279192</v>
      </c>
      <c r="G15" s="15">
        <v>70</v>
      </c>
      <c r="H15" s="5">
        <f>SUM(H16+((F8-F20)/12))</f>
        <v>2.2428412034255922</v>
      </c>
      <c r="I15" s="5"/>
      <c r="J15" s="5"/>
      <c r="M15" s="6"/>
      <c r="O15" s="6"/>
    </row>
    <row r="16" spans="1:15" ht="12.75">
      <c r="A16" s="9">
        <f>5/(C16+D16)*1000</f>
        <v>1.1742602160638798</v>
      </c>
      <c r="B16" s="3">
        <f>SUM(((G16*9)/5)+32)</f>
        <v>176</v>
      </c>
      <c r="C16" s="1">
        <f>SUM(C15)</f>
        <v>3000</v>
      </c>
      <c r="D16" s="13">
        <v>1258</v>
      </c>
      <c r="E16" s="3">
        <f>SUM((5*C16)/(C16+D16))</f>
        <v>3.522780648191639</v>
      </c>
      <c r="F16" s="14">
        <f>SUM((5*D16)/(C16+D16))</f>
        <v>1.4772193518083607</v>
      </c>
      <c r="G16" s="15">
        <v>80</v>
      </c>
      <c r="H16" s="5">
        <f>SUM(H17+((F8-F20)/12))</f>
        <v>1.9090560846053308</v>
      </c>
      <c r="I16" s="5"/>
      <c r="J16" s="5"/>
      <c r="M16" s="6"/>
      <c r="O16" s="6"/>
    </row>
    <row r="17" spans="1:15" ht="12.75">
      <c r="A17" s="9">
        <f>5/(C17+D17)*1000</f>
        <v>1.2764871074802144</v>
      </c>
      <c r="B17" s="3">
        <f>SUM(((G17*9)/5)+32)</f>
        <v>194</v>
      </c>
      <c r="C17" s="1">
        <f>SUM(C16)</f>
        <v>3000</v>
      </c>
      <c r="D17" s="13">
        <v>917</v>
      </c>
      <c r="E17" s="3">
        <f>SUM((5*C17)/(C17+D17))</f>
        <v>3.8294613224406433</v>
      </c>
      <c r="F17" s="14">
        <f>SUM((5*D17)/(C17+D17))</f>
        <v>1.1705386775593567</v>
      </c>
      <c r="G17" s="15">
        <v>90</v>
      </c>
      <c r="H17" s="5">
        <f>SUM(H18+((F8-F20)/12))</f>
        <v>1.5752709657850692</v>
      </c>
      <c r="I17" s="5"/>
      <c r="J17" s="5"/>
      <c r="M17" s="6"/>
      <c r="O17" s="6"/>
    </row>
    <row r="18" spans="1:15" ht="12.75">
      <c r="A18" s="9">
        <f>5/(C18+D18)*1000</f>
        <v>1.358695652173913</v>
      </c>
      <c r="B18" s="3">
        <f>SUM(((G18*9)/5)+32)</f>
        <v>212</v>
      </c>
      <c r="C18" s="1">
        <f>SUM(C17)</f>
        <v>3000</v>
      </c>
      <c r="D18" s="13">
        <v>680</v>
      </c>
      <c r="E18" s="3">
        <f>SUM((5*C18)/(C18+D18))</f>
        <v>4.076086956521739</v>
      </c>
      <c r="F18" s="14">
        <f>SUM((5*D18)/(C18+D18))</f>
        <v>0.9239130434782609</v>
      </c>
      <c r="G18" s="15">
        <v>100</v>
      </c>
      <c r="H18" s="5">
        <f>SUM(H19+((F8-F20)/12))</f>
        <v>1.2414858469648076</v>
      </c>
      <c r="I18" s="5"/>
      <c r="J18" s="5"/>
      <c r="M18" s="6"/>
      <c r="O18" s="6"/>
    </row>
    <row r="19" spans="1:15" ht="12.75">
      <c r="A19" s="9">
        <f>5/(C19+D19)*1000</f>
        <v>1.424095699230988</v>
      </c>
      <c r="B19" s="3">
        <f>SUM(((G19*9)/5)+32)</f>
        <v>230</v>
      </c>
      <c r="C19" s="1">
        <f>SUM(C18)</f>
        <v>3000</v>
      </c>
      <c r="D19" s="13">
        <v>511</v>
      </c>
      <c r="E19" s="3">
        <f>SUM((5*C19)/(C19+D19))</f>
        <v>4.272287097692965</v>
      </c>
      <c r="F19" s="14">
        <f>SUM((5*D19)/(C19+D19))</f>
        <v>0.727712902307035</v>
      </c>
      <c r="G19" s="15">
        <v>110</v>
      </c>
      <c r="H19" s="5">
        <f>SUM(H20+((F8-F20)/12))</f>
        <v>0.907700728144546</v>
      </c>
      <c r="I19" s="5"/>
      <c r="J19" s="5"/>
      <c r="M19" s="6"/>
      <c r="O19" s="6"/>
    </row>
    <row r="20" spans="1:15" ht="12.75">
      <c r="A20" s="9">
        <f>5/(C20+D20)*1000</f>
        <v>1.475361463558572</v>
      </c>
      <c r="B20" s="3">
        <f>SUM(((G20*9)/5)+32)</f>
        <v>248</v>
      </c>
      <c r="C20" s="1">
        <f>SUM(C19)</f>
        <v>3000</v>
      </c>
      <c r="D20" s="13">
        <v>389</v>
      </c>
      <c r="E20" s="3">
        <f>SUM((5*C20)/(C20+D20))</f>
        <v>4.426084390675715</v>
      </c>
      <c r="F20" s="14">
        <f>SUM((5*D20)/(C20+D20))</f>
        <v>0.5739156093242844</v>
      </c>
      <c r="G20" s="15">
        <v>120</v>
      </c>
      <c r="H20" s="5">
        <f>SUM(F20)</f>
        <v>0.5739156093242844</v>
      </c>
      <c r="I20" s="5"/>
      <c r="J20" s="5"/>
      <c r="M20" s="6"/>
      <c r="O20" s="6"/>
    </row>
    <row r="21" spans="1:15" ht="12.75">
      <c r="A21" s="9">
        <f>5/(C21+D21)*1000</f>
        <v>1.514692517418964</v>
      </c>
      <c r="B21" s="3">
        <f>SUM(((G21*9)/5)+32)</f>
        <v>266</v>
      </c>
      <c r="C21" s="1">
        <f>SUM(C20)</f>
        <v>3000</v>
      </c>
      <c r="D21" s="16">
        <v>301</v>
      </c>
      <c r="E21" s="3">
        <f>SUM((5*C21)/(C21+D21))</f>
        <v>4.5440775522568915</v>
      </c>
      <c r="F21" s="14">
        <f>SUM((5*D21)/(C21+D21))</f>
        <v>0.45592244774310814</v>
      </c>
      <c r="G21" s="15">
        <v>130</v>
      </c>
      <c r="I21" s="5"/>
      <c r="J21" s="5"/>
      <c r="M21" s="6"/>
      <c r="O21" s="6"/>
    </row>
    <row r="22" spans="1:15" ht="12.75">
      <c r="A22" s="9">
        <f>5/(C22+D22)*1000</f>
        <v>1.5455950540958268</v>
      </c>
      <c r="B22" s="3">
        <f>SUM(((G22*9)/5)+32)</f>
        <v>284</v>
      </c>
      <c r="C22" s="1">
        <f>SUM(C21)</f>
        <v>3000</v>
      </c>
      <c r="D22" s="16">
        <v>235</v>
      </c>
      <c r="E22" s="3">
        <f>SUM((5*C22)/(C22+D22))</f>
        <v>4.636785162287481</v>
      </c>
      <c r="F22" s="14">
        <f>SUM((5*D22)/(C22+D22))</f>
        <v>0.36321483771251933</v>
      </c>
      <c r="G22" s="15">
        <v>140</v>
      </c>
      <c r="I22" s="5"/>
      <c r="J22" s="5"/>
      <c r="M22" s="6"/>
      <c r="O22" s="6"/>
    </row>
    <row r="23" spans="1:15" ht="12.75">
      <c r="A23" s="9">
        <f>5/(C23+D23)*1000</f>
        <v>1.5698587127158556</v>
      </c>
      <c r="B23" s="3">
        <f>SUM(((G23*9)/5)+32)</f>
        <v>302</v>
      </c>
      <c r="C23" s="1">
        <f>SUM(C22)</f>
        <v>3000</v>
      </c>
      <c r="D23" s="17">
        <v>185</v>
      </c>
      <c r="E23" s="3">
        <f>SUM((5*C23)/(C23+D20))</f>
        <v>4.426084390675715</v>
      </c>
      <c r="F23" s="18">
        <f>SUM((5*D23)/(C23+D23))</f>
        <v>0.2904238618524333</v>
      </c>
      <c r="G23" s="19">
        <v>150</v>
      </c>
      <c r="I23" s="5"/>
      <c r="J23" s="5"/>
      <c r="M23" s="6"/>
      <c r="O23" s="6"/>
    </row>
    <row r="24" spans="1:15" ht="12.75">
      <c r="A24" s="5"/>
      <c r="B24" s="5"/>
      <c r="C24" s="5"/>
      <c r="D24" s="5"/>
      <c r="E24" s="5"/>
      <c r="F24" s="5"/>
      <c r="G24" s="5"/>
      <c r="H24" s="5"/>
      <c r="I24" s="5"/>
      <c r="J24" s="5"/>
      <c r="O24" s="6"/>
    </row>
    <row r="25" spans="1:15" ht="12.75">
      <c r="A25" s="20" t="s">
        <v>17</v>
      </c>
      <c r="B25" s="20"/>
      <c r="C25" s="21">
        <f>SUM(E8-E23)</f>
        <v>-4.005421425843139</v>
      </c>
      <c r="D25" s="22" t="s">
        <v>18</v>
      </c>
      <c r="E25" s="2" t="s">
        <v>19</v>
      </c>
      <c r="F25" s="2"/>
      <c r="G25" s="2"/>
      <c r="H25" s="5"/>
      <c r="I25" s="5"/>
      <c r="J25" s="5"/>
      <c r="O25" s="6"/>
    </row>
    <row r="26" spans="1:15" ht="12.75">
      <c r="A26" s="5"/>
      <c r="B26"/>
      <c r="C26"/>
      <c r="D26"/>
      <c r="E26"/>
      <c r="F26"/>
      <c r="G26"/>
      <c r="H26"/>
      <c r="I26"/>
      <c r="J26"/>
      <c r="K26"/>
      <c r="L26"/>
      <c r="O26" s="6"/>
    </row>
    <row r="27" spans="1:13" ht="12.75">
      <c r="A27" s="5"/>
      <c r="B27"/>
      <c r="C27"/>
      <c r="D27"/>
      <c r="E27"/>
      <c r="F27"/>
      <c r="G27"/>
      <c r="H27"/>
      <c r="I27"/>
      <c r="J27"/>
      <c r="K27"/>
      <c r="L27"/>
      <c r="M27" s="23" t="s">
        <v>20</v>
      </c>
    </row>
    <row r="28" spans="1:13" ht="12.75">
      <c r="A28" s="5"/>
      <c r="B28"/>
      <c r="C28"/>
      <c r="D28"/>
      <c r="E28"/>
      <c r="F28"/>
      <c r="G28"/>
      <c r="H28"/>
      <c r="I28"/>
      <c r="J28"/>
      <c r="K28" s="24"/>
      <c r="L28" s="24"/>
      <c r="M28" s="25" t="s">
        <v>21</v>
      </c>
    </row>
    <row r="29" spans="1:13" ht="12.75">
      <c r="A29" s="24" t="s">
        <v>12</v>
      </c>
      <c r="B29" s="26" t="s">
        <v>22</v>
      </c>
      <c r="C29" s="26" t="s">
        <v>23</v>
      </c>
      <c r="D29" s="26" t="s">
        <v>24</v>
      </c>
      <c r="E29" s="27" t="s">
        <v>25</v>
      </c>
      <c r="F29" s="27" t="s">
        <v>26</v>
      </c>
      <c r="G29" s="27" t="s">
        <v>27</v>
      </c>
      <c r="H29" s="28" t="s">
        <v>28</v>
      </c>
      <c r="I29" s="28" t="s">
        <v>29</v>
      </c>
      <c r="J29" s="28" t="s">
        <v>30</v>
      </c>
      <c r="K29" s="29" t="s">
        <v>31</v>
      </c>
      <c r="L29" s="29" t="s">
        <v>32</v>
      </c>
      <c r="M29" s="28" t="s">
        <v>33</v>
      </c>
    </row>
    <row r="30" spans="1:13" ht="12.75">
      <c r="A30" s="30">
        <v>0</v>
      </c>
      <c r="B30" s="31">
        <v>5200</v>
      </c>
      <c r="C30" s="31">
        <v>5642</v>
      </c>
      <c r="D30" s="32">
        <v>9795.2</v>
      </c>
      <c r="E30" s="33" t="s">
        <v>34</v>
      </c>
      <c r="F30" s="34">
        <v>26126</v>
      </c>
      <c r="G30" s="34">
        <v>32658</v>
      </c>
      <c r="H30" s="35">
        <v>1000</v>
      </c>
      <c r="I30" s="35" t="s">
        <v>35</v>
      </c>
      <c r="J30" s="35">
        <v>815</v>
      </c>
      <c r="K30" s="29">
        <v>0</v>
      </c>
      <c r="L30" s="29">
        <f>SUM(K30*14503)</f>
        <v>0</v>
      </c>
      <c r="M30" s="35">
        <v>10</v>
      </c>
    </row>
    <row r="31" spans="1:13" ht="12.75">
      <c r="A31" s="36">
        <v>10</v>
      </c>
      <c r="B31" s="37">
        <v>3330</v>
      </c>
      <c r="C31" s="37">
        <v>3656.9</v>
      </c>
      <c r="D31" s="38">
        <v>5971.12</v>
      </c>
      <c r="E31" s="39" t="s">
        <v>36</v>
      </c>
      <c r="F31" s="40">
        <v>15923</v>
      </c>
      <c r="G31" s="40">
        <v>19903</v>
      </c>
      <c r="H31" s="41">
        <v>1056</v>
      </c>
      <c r="I31" s="41" t="s">
        <v>37</v>
      </c>
      <c r="J31" s="41">
        <v>886</v>
      </c>
      <c r="K31" s="29">
        <v>1</v>
      </c>
      <c r="L31" s="42">
        <f>SUM(K31*14503)</f>
        <v>14503</v>
      </c>
      <c r="M31" s="41">
        <v>19</v>
      </c>
    </row>
    <row r="32" spans="1:13" ht="12.75">
      <c r="A32" s="43">
        <v>20</v>
      </c>
      <c r="B32" s="37">
        <v>2200</v>
      </c>
      <c r="C32" s="37">
        <v>2431.1</v>
      </c>
      <c r="D32" s="38">
        <v>3748.1</v>
      </c>
      <c r="E32" s="39" t="s">
        <v>38</v>
      </c>
      <c r="F32" s="40">
        <v>9994</v>
      </c>
      <c r="G32" s="40">
        <v>12492</v>
      </c>
      <c r="H32" s="41">
        <v>1112</v>
      </c>
      <c r="I32" s="41" t="s">
        <v>39</v>
      </c>
      <c r="J32" s="41">
        <v>961</v>
      </c>
      <c r="K32" s="29">
        <v>2</v>
      </c>
      <c r="L32" s="42">
        <f>SUM(K32*14503)</f>
        <v>29006</v>
      </c>
      <c r="M32" s="41">
        <v>28</v>
      </c>
    </row>
    <row r="33" spans="1:13" ht="12.75">
      <c r="A33" s="43">
        <v>30</v>
      </c>
      <c r="B33" s="37">
        <v>1480</v>
      </c>
      <c r="C33" s="37">
        <v>1654.5</v>
      </c>
      <c r="D33" s="38">
        <v>2416.8</v>
      </c>
      <c r="E33" s="39">
        <v>4028</v>
      </c>
      <c r="F33" s="40">
        <v>6445</v>
      </c>
      <c r="G33" s="40">
        <v>8056</v>
      </c>
      <c r="H33" s="41">
        <v>1171</v>
      </c>
      <c r="I33" s="41" t="s">
        <v>40</v>
      </c>
      <c r="J33" s="41">
        <v>1040</v>
      </c>
      <c r="K33" s="29">
        <v>5</v>
      </c>
      <c r="L33" s="42">
        <f>SUM(K33*14503)</f>
        <v>72515</v>
      </c>
      <c r="M33" s="41">
        <v>53</v>
      </c>
    </row>
    <row r="34" spans="1:13" ht="12.75">
      <c r="A34" s="43">
        <v>40</v>
      </c>
      <c r="B34" s="37">
        <v>1040</v>
      </c>
      <c r="C34" s="37">
        <v>1150.7</v>
      </c>
      <c r="D34" s="38">
        <v>1597.5</v>
      </c>
      <c r="E34" s="39" t="s">
        <v>41</v>
      </c>
      <c r="F34" s="40">
        <v>4260</v>
      </c>
      <c r="G34" s="40">
        <v>5325</v>
      </c>
      <c r="H34" s="41">
        <v>1230</v>
      </c>
      <c r="I34" s="41" t="s">
        <v>42</v>
      </c>
      <c r="J34" s="41">
        <v>1122</v>
      </c>
      <c r="K34" s="29">
        <v>6</v>
      </c>
      <c r="L34" s="42">
        <f>SUM(K34*14503)</f>
        <v>87018</v>
      </c>
      <c r="M34" s="41">
        <v>61</v>
      </c>
    </row>
    <row r="35" spans="1:13" ht="12.75">
      <c r="A35" s="43">
        <v>50</v>
      </c>
      <c r="B35" s="37">
        <v>740</v>
      </c>
      <c r="C35" s="37">
        <v>816.4</v>
      </c>
      <c r="D35" s="38">
        <v>1080.3</v>
      </c>
      <c r="E35" s="39" t="s">
        <v>43</v>
      </c>
      <c r="F35" s="40">
        <v>2882</v>
      </c>
      <c r="G35" s="40">
        <v>3602</v>
      </c>
      <c r="H35" s="41">
        <v>1291</v>
      </c>
      <c r="I35" s="41" t="s">
        <v>44</v>
      </c>
      <c r="J35" s="41">
        <v>1209</v>
      </c>
      <c r="K35" s="29">
        <v>8</v>
      </c>
      <c r="L35" s="42">
        <f>SUM(K35*14503)</f>
        <v>116024</v>
      </c>
      <c r="M35" s="41">
        <v>77</v>
      </c>
    </row>
    <row r="36" spans="1:13" ht="12.75">
      <c r="A36" s="43">
        <v>60</v>
      </c>
      <c r="B36" s="37">
        <v>540</v>
      </c>
      <c r="C36" s="37">
        <v>590.1</v>
      </c>
      <c r="D36" s="38">
        <v>746.12</v>
      </c>
      <c r="E36" s="39" t="s">
        <v>45</v>
      </c>
      <c r="F36" s="40">
        <v>1991</v>
      </c>
      <c r="G36" s="40">
        <v>2488</v>
      </c>
      <c r="H36" s="41">
        <v>1353</v>
      </c>
      <c r="I36" s="41" t="s">
        <v>46</v>
      </c>
      <c r="J36" s="41">
        <v>1299</v>
      </c>
      <c r="K36" s="29">
        <v>10</v>
      </c>
      <c r="L36" s="42">
        <f>SUM(K36*14503)</f>
        <v>145030</v>
      </c>
      <c r="M36" s="41">
        <v>91</v>
      </c>
    </row>
    <row r="37" spans="1:13" ht="12.75">
      <c r="A37" s="43">
        <v>70</v>
      </c>
      <c r="B37" s="37">
        <v>402</v>
      </c>
      <c r="C37" s="37">
        <v>433.9</v>
      </c>
      <c r="D37" s="38">
        <v>525.49</v>
      </c>
      <c r="E37" s="39" t="s">
        <v>47</v>
      </c>
      <c r="F37" s="40">
        <v>1402</v>
      </c>
      <c r="G37" s="40">
        <v>1753</v>
      </c>
      <c r="H37" s="41">
        <v>1417</v>
      </c>
      <c r="I37" s="41" t="s">
        <v>48</v>
      </c>
      <c r="J37" s="41">
        <v>1392</v>
      </c>
      <c r="K37" s="29">
        <v>12</v>
      </c>
      <c r="L37" s="42">
        <f>SUM(K37*14503)</f>
        <v>174036</v>
      </c>
      <c r="M37" s="41">
        <v>105</v>
      </c>
    </row>
    <row r="38" spans="1:13" ht="12.75">
      <c r="A38" s="43">
        <v>80</v>
      </c>
      <c r="B38" s="37">
        <v>306</v>
      </c>
      <c r="C38" s="37">
        <v>324.2</v>
      </c>
      <c r="D38" s="38">
        <v>376.85</v>
      </c>
      <c r="E38" s="39" t="s">
        <v>49</v>
      </c>
      <c r="F38" s="40">
        <v>1006</v>
      </c>
      <c r="G38" s="40">
        <v>1258</v>
      </c>
      <c r="H38" s="41">
        <v>1483</v>
      </c>
      <c r="I38" s="41" t="s">
        <v>50</v>
      </c>
      <c r="J38" s="41">
        <v>1490</v>
      </c>
      <c r="K38" s="29">
        <v>14</v>
      </c>
      <c r="L38" s="42">
        <f>SUM(K38*14503)</f>
        <v>203042</v>
      </c>
      <c r="M38" s="41">
        <v>119</v>
      </c>
    </row>
    <row r="39" spans="1:13" ht="12.75">
      <c r="A39" s="43">
        <v>90</v>
      </c>
      <c r="B39" s="37">
        <v>240</v>
      </c>
      <c r="C39" s="37">
        <v>245.8</v>
      </c>
      <c r="D39" s="38">
        <v>274.83</v>
      </c>
      <c r="E39" s="39" t="s">
        <v>51</v>
      </c>
      <c r="F39" s="40">
        <v>734</v>
      </c>
      <c r="G39" s="40">
        <v>917</v>
      </c>
      <c r="H39" s="41">
        <v>1549</v>
      </c>
      <c r="I39" s="41" t="s">
        <v>52</v>
      </c>
      <c r="J39" s="41">
        <v>1591</v>
      </c>
      <c r="K39" s="29">
        <v>16</v>
      </c>
      <c r="L39" s="42">
        <f>SUM(K39*14503)</f>
        <v>232048</v>
      </c>
      <c r="M39" s="41">
        <v>132</v>
      </c>
    </row>
    <row r="40" spans="1:13" ht="12.75">
      <c r="A40" s="43">
        <v>100</v>
      </c>
      <c r="B40" s="37">
        <v>187</v>
      </c>
      <c r="C40" s="37">
        <v>189</v>
      </c>
      <c r="D40" s="38">
        <v>203.59</v>
      </c>
      <c r="E40" s="39" t="s">
        <v>53</v>
      </c>
      <c r="F40" s="40">
        <v>544</v>
      </c>
      <c r="G40" s="40">
        <v>680</v>
      </c>
      <c r="H40" s="41">
        <v>1618</v>
      </c>
      <c r="I40" s="41" t="s">
        <v>54</v>
      </c>
      <c r="J40" s="41">
        <v>1696</v>
      </c>
      <c r="K40" s="29">
        <v>18</v>
      </c>
      <c r="L40" s="42">
        <f>SUM(K40*14503)</f>
        <v>261054</v>
      </c>
      <c r="M40" s="41">
        <v>144</v>
      </c>
    </row>
    <row r="41" spans="1:13" ht="12.75">
      <c r="A41" s="43">
        <v>110</v>
      </c>
      <c r="B41" s="37">
        <v>149</v>
      </c>
      <c r="C41" s="37">
        <v>147.1</v>
      </c>
      <c r="D41" s="38">
        <v>153.03</v>
      </c>
      <c r="E41" s="39" t="s">
        <v>55</v>
      </c>
      <c r="F41" s="40">
        <v>409</v>
      </c>
      <c r="G41" s="40">
        <v>511</v>
      </c>
      <c r="H41" s="41">
        <v>1688</v>
      </c>
      <c r="I41" s="41" t="s">
        <v>56</v>
      </c>
      <c r="J41" s="41">
        <v>1805</v>
      </c>
      <c r="K41" s="29">
        <v>20</v>
      </c>
      <c r="L41" s="42">
        <f>SUM(K41*14503)</f>
        <v>290060</v>
      </c>
      <c r="M41" s="41">
        <v>156</v>
      </c>
    </row>
    <row r="42" spans="1:13" ht="12.75">
      <c r="A42" s="43">
        <v>120</v>
      </c>
      <c r="B42" s="37">
        <v>118</v>
      </c>
      <c r="C42" s="37">
        <v>115.9</v>
      </c>
      <c r="D42" s="38">
        <v>116.58</v>
      </c>
      <c r="E42" s="39" t="s">
        <v>57</v>
      </c>
      <c r="F42" s="40">
        <v>312</v>
      </c>
      <c r="G42" s="40">
        <v>389</v>
      </c>
      <c r="H42" s="41">
        <v>1760</v>
      </c>
      <c r="I42" s="41" t="s">
        <v>58</v>
      </c>
      <c r="J42" s="41">
        <v>1915</v>
      </c>
      <c r="K42" s="29">
        <v>21</v>
      </c>
      <c r="L42" s="29">
        <f>SUM(K42*14503)</f>
        <v>304563</v>
      </c>
      <c r="M42" s="41">
        <v>162</v>
      </c>
    </row>
    <row r="43" spans="1:13" ht="12.75">
      <c r="A43" s="43">
        <v>130</v>
      </c>
      <c r="B43" s="37">
        <v>95</v>
      </c>
      <c r="C43" s="37"/>
      <c r="D43" s="38">
        <v>89.95</v>
      </c>
      <c r="E43" s="39" t="s">
        <v>59</v>
      </c>
      <c r="F43" s="39">
        <v>240</v>
      </c>
      <c r="G43" s="39">
        <v>301</v>
      </c>
      <c r="H43" s="41">
        <v>1883</v>
      </c>
      <c r="I43" s="41" t="s">
        <v>60</v>
      </c>
      <c r="J43" s="41">
        <v>2023</v>
      </c>
      <c r="K43" s="29">
        <v>22</v>
      </c>
      <c r="L43" s="29">
        <f>SUM(K43*14503)</f>
        <v>319066</v>
      </c>
      <c r="M43" s="41">
        <v>167</v>
      </c>
    </row>
    <row r="44" spans="1:13" ht="12.75">
      <c r="A44" s="43">
        <v>140</v>
      </c>
      <c r="B44" s="37">
        <v>77</v>
      </c>
      <c r="C44" s="37"/>
      <c r="D44" s="38">
        <v>70.22</v>
      </c>
      <c r="E44" s="39" t="s">
        <v>61</v>
      </c>
      <c r="F44" s="39">
        <v>188</v>
      </c>
      <c r="G44" s="39">
        <v>235</v>
      </c>
      <c r="H44" s="41">
        <v>1909</v>
      </c>
      <c r="I44" s="41" t="s">
        <v>62</v>
      </c>
      <c r="J44" s="41">
        <v>2124</v>
      </c>
      <c r="K44" s="29">
        <v>25</v>
      </c>
      <c r="L44" s="29">
        <f>SUM(K44*14503)</f>
        <v>362575</v>
      </c>
      <c r="M44" s="44">
        <v>184</v>
      </c>
    </row>
    <row r="45" spans="1:13" ht="12.75">
      <c r="A45" s="43">
        <v>150</v>
      </c>
      <c r="B45" s="45">
        <v>64</v>
      </c>
      <c r="C45" s="45"/>
      <c r="D45" s="46">
        <v>55.44</v>
      </c>
      <c r="E45" s="47" t="s">
        <v>63</v>
      </c>
      <c r="F45" s="47">
        <v>148</v>
      </c>
      <c r="G45" s="47">
        <v>185</v>
      </c>
      <c r="H45" s="44">
        <v>1987</v>
      </c>
      <c r="I45" s="44" t="s">
        <v>64</v>
      </c>
      <c r="J45" s="47">
        <v>2211</v>
      </c>
      <c r="K45"/>
      <c r="L45"/>
      <c r="M45"/>
    </row>
    <row r="47" spans="1:4" ht="12.75">
      <c r="A47" s="48" t="s">
        <v>65</v>
      </c>
      <c r="B47" s="48"/>
      <c r="C47" s="48"/>
      <c r="D47" s="48"/>
    </row>
  </sheetData>
  <sheetProtection password="CDC4" sheet="1"/>
  <mergeCells count="4">
    <mergeCell ref="A1:B1"/>
    <mergeCell ref="A25:B25"/>
    <mergeCell ref="E25:G25"/>
    <mergeCell ref="A47:D47"/>
  </mergeCells>
  <printOptions/>
  <pageMargins left="0.11805555555555555" right="0.19652777777777777" top="0.13402777777777777" bottom="0.13402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Ralph-André Friedrich</cp:lastModifiedBy>
  <cp:lastPrinted>2010-11-13T14:59:58Z</cp:lastPrinted>
  <dcterms:created xsi:type="dcterms:W3CDTF">1996-10-17T05:27:31Z</dcterms:created>
  <dcterms:modified xsi:type="dcterms:W3CDTF">2015-01-23T16:02:42Z</dcterms:modified>
  <cp:category/>
  <cp:version/>
  <cp:contentType/>
  <cp:contentStatus/>
  <cp:revision>28</cp:revision>
</cp:coreProperties>
</file>